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64" activeTab="0"/>
  </bookViews>
  <sheets>
    <sheet name="Feuille1" sheetId="1" r:id="rId1"/>
  </sheets>
  <definedNames/>
  <calcPr fullCalcOnLoad="1"/>
</workbook>
</file>

<file path=xl/sharedStrings.xml><?xml version="1.0" encoding="utf-8"?>
<sst xmlns="http://schemas.openxmlformats.org/spreadsheetml/2006/main" count="27" uniqueCount="26">
  <si>
    <t>TABLEAU DE CALCUL DES TARIFS MUNICIPAUX AU TAUX D'EFFORT</t>
  </si>
  <si>
    <t>Cette application vous permet de connaître le tarif unitaire qui vous sera appliqué en fonction de votre qualité de chapelain ou non et de votre quotient familial.
Pour cela il vous suffit de renseigner les cases en jaunes</t>
  </si>
  <si>
    <t xml:space="preserve">Êtes vous chapelain : </t>
  </si>
  <si>
    <t>Non</t>
  </si>
  <si>
    <t xml:space="preserve">Indiquer le montant de votre quotient familial : </t>
  </si>
  <si>
    <t>Rappel taux</t>
  </si>
  <si>
    <t>Restauration scolaire</t>
  </si>
  <si>
    <t>Repas enfant</t>
  </si>
  <si>
    <t>Repas enfant famille d'accueil</t>
  </si>
  <si>
    <t>Accueil Périscolaire</t>
  </si>
  <si>
    <t>½ heure</t>
  </si>
  <si>
    <t>Accueil de loisirs Vacances 3-5 et 6-11 ans</t>
  </si>
  <si>
    <r>
      <t xml:space="preserve">Attention : il est également prévu une réfaction jusqu'à 524 € de quotient : 
- 70 % pour les quotients inférieurs à 306 €
- 50 % pour les quotients inférieurs à 421 €
- 30 % pour les quotients inférieurs à 525 €
</t>
    </r>
    <r>
      <rPr>
        <b/>
        <i/>
        <u val="single"/>
        <sz val="10.5"/>
        <rFont val="Book Antiqua"/>
        <family val="1"/>
      </rPr>
      <t>Le tarif indiqué ci-dessous tient compte de cette prise en charge</t>
    </r>
  </si>
  <si>
    <t>Journée</t>
  </si>
  <si>
    <t>Accueil de loisirs Mercredi 3-5 et 6-11 ans</t>
  </si>
  <si>
    <t>Demi journée</t>
  </si>
  <si>
    <t>Accueil de loisirs jeunes 12-18 ans</t>
  </si>
  <si>
    <t>Tarif A</t>
  </si>
  <si>
    <t>Tarif B</t>
  </si>
  <si>
    <t>Séjours</t>
  </si>
  <si>
    <t>Journée Bivouac 6-11 ans</t>
  </si>
  <si>
    <t>Journée séjour long</t>
  </si>
  <si>
    <t>École du sport</t>
  </si>
  <si>
    <t>Adhésion annuelle</t>
  </si>
  <si>
    <t>Ateliers théâtre</t>
  </si>
  <si>
    <t>Adhésion annuelle - Enfant</t>
  </si>
</sst>
</file>

<file path=xl/styles.xml><?xml version="1.0" encoding="utf-8"?>
<styleSheet xmlns="http://schemas.openxmlformats.org/spreadsheetml/2006/main">
  <numFmts count="4">
    <numFmt numFmtId="164" formatCode="GENERAL"/>
    <numFmt numFmtId="165" formatCode="0"/>
    <numFmt numFmtId="166" formatCode="0.00000"/>
    <numFmt numFmtId="167" formatCode="#,##0.00\ [$€-40C];[RED]\-#,##0.00\ [$€-40C]"/>
  </numFmts>
  <fonts count="8">
    <font>
      <sz val="10"/>
      <name val="Arial"/>
      <family val="2"/>
    </font>
    <font>
      <sz val="12"/>
      <name val="Book Antiqua"/>
      <family val="1"/>
    </font>
    <font>
      <b/>
      <sz val="12"/>
      <name val="Book Antiqua"/>
      <family val="1"/>
    </font>
    <font>
      <i/>
      <sz val="12"/>
      <name val="Book Antiqua"/>
      <family val="1"/>
    </font>
    <font>
      <i/>
      <sz val="10"/>
      <name val="Book Antiqua"/>
      <family val="1"/>
    </font>
    <font>
      <b/>
      <i/>
      <sz val="12"/>
      <name val="Book Antiqua"/>
      <family val="1"/>
    </font>
    <font>
      <b/>
      <i/>
      <sz val="10"/>
      <name val="Book Antiqua"/>
      <family val="1"/>
    </font>
    <font>
      <b/>
      <i/>
      <u val="single"/>
      <sz val="10.5"/>
      <name val="Book Antiqua"/>
      <family val="1"/>
    </font>
  </fonts>
  <fills count="5">
    <fill>
      <patternFill/>
    </fill>
    <fill>
      <patternFill patternType="gray125"/>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4">
    <border>
      <left/>
      <right/>
      <top/>
      <bottom/>
      <diagonal/>
    </border>
    <border>
      <left style="medium">
        <color indexed="8"/>
      </left>
      <right style="medium">
        <color indexed="8"/>
      </right>
      <top style="medium">
        <color indexed="8"/>
      </top>
      <bottom style="medium">
        <color indexed="8"/>
      </bottom>
    </border>
    <border>
      <left style="hair">
        <color indexed="8"/>
      </left>
      <right style="hair">
        <color indexed="8"/>
      </right>
      <top style="hair">
        <color indexed="8"/>
      </top>
      <bottom style="hair">
        <color indexed="8"/>
      </bottom>
    </border>
    <border>
      <left>
        <color indexed="63"/>
      </left>
      <right style="hair">
        <color indexed="8"/>
      </right>
      <top>
        <color indexed="63"/>
      </top>
      <bottom>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9">
    <xf numFmtId="164" fontId="0" fillId="0" borderId="0" xfId="0" applyAlignment="1">
      <alignment/>
    </xf>
    <xf numFmtId="164" fontId="1" fillId="0" borderId="0" xfId="0" applyFont="1" applyAlignment="1">
      <alignment/>
    </xf>
    <xf numFmtId="164" fontId="2" fillId="0" borderId="1" xfId="0" applyFont="1" applyBorder="1" applyAlignment="1">
      <alignment horizontal="center" wrapText="1"/>
    </xf>
    <xf numFmtId="164" fontId="3" fillId="0" borderId="0" xfId="0" applyFont="1" applyAlignment="1">
      <alignment wrapText="1"/>
    </xf>
    <xf numFmtId="164" fontId="1" fillId="0" borderId="0" xfId="0" applyFont="1" applyAlignment="1">
      <alignment horizontal="right"/>
    </xf>
    <xf numFmtId="164" fontId="3" fillId="0" borderId="0" xfId="0" applyFont="1" applyBorder="1" applyAlignment="1">
      <alignment wrapText="1"/>
    </xf>
    <xf numFmtId="164" fontId="1" fillId="2" borderId="0" xfId="0" applyFont="1" applyFill="1" applyAlignment="1" applyProtection="1">
      <alignment horizontal="center"/>
      <protection locked="0"/>
    </xf>
    <xf numFmtId="165" fontId="1" fillId="2" borderId="0" xfId="0" applyNumberFormat="1" applyFont="1" applyFill="1" applyAlignment="1" applyProtection="1">
      <alignment horizontal="center"/>
      <protection locked="0"/>
    </xf>
    <xf numFmtId="164" fontId="4" fillId="0" borderId="0" xfId="0" applyFont="1" applyAlignment="1">
      <alignment/>
    </xf>
    <xf numFmtId="164" fontId="5" fillId="3" borderId="2" xfId="0" applyFont="1" applyFill="1" applyBorder="1" applyAlignment="1">
      <alignment/>
    </xf>
    <xf numFmtId="166" fontId="3" fillId="0" borderId="2" xfId="0" applyNumberFormat="1" applyFont="1" applyBorder="1" applyAlignment="1">
      <alignment horizontal="center"/>
    </xf>
    <xf numFmtId="164" fontId="1" fillId="0" borderId="2" xfId="0" applyFont="1" applyBorder="1" applyAlignment="1">
      <alignment/>
    </xf>
    <xf numFmtId="167" fontId="1" fillId="0" borderId="2" xfId="0" applyNumberFormat="1" applyFont="1" applyBorder="1" applyAlignment="1" applyProtection="1">
      <alignment/>
      <protection hidden="1"/>
    </xf>
    <xf numFmtId="164" fontId="5" fillId="3" borderId="2" xfId="0" applyFont="1" applyFill="1" applyBorder="1" applyAlignment="1">
      <alignment vertical="center"/>
    </xf>
    <xf numFmtId="164" fontId="5" fillId="0" borderId="0" xfId="0" applyFont="1" applyFill="1" applyAlignment="1">
      <alignment wrapText="1"/>
    </xf>
    <xf numFmtId="164" fontId="1" fillId="0" borderId="0" xfId="0" applyFont="1" applyAlignment="1">
      <alignment horizontal="center"/>
    </xf>
    <xf numFmtId="164" fontId="6" fillId="4" borderId="2" xfId="0" applyFont="1" applyFill="1" applyBorder="1" applyAlignment="1">
      <alignment vertical="center" wrapText="1"/>
    </xf>
    <xf numFmtId="167" fontId="0" fillId="0" borderId="3" xfId="0" applyNumberFormat="1" applyBorder="1" applyAlignment="1" applyProtection="1">
      <alignment/>
      <protection hidden="1"/>
    </xf>
    <xf numFmtId="166" fontId="3" fillId="0" borderId="2" xfId="0" applyNumberFormat="1"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28"/>
  <sheetViews>
    <sheetView tabSelected="1" workbookViewId="0" topLeftCell="A1">
      <selection activeCell="C5" sqref="C5"/>
    </sheetView>
  </sheetViews>
  <sheetFormatPr defaultColWidth="16.00390625" defaultRowHeight="12.75"/>
  <cols>
    <col min="1" max="1" width="16.421875" style="1" customWidth="1"/>
    <col min="2" max="2" width="50.8515625" style="1" customWidth="1"/>
    <col min="3" max="3" width="16.421875" style="1" customWidth="1"/>
    <col min="4" max="4" width="18.8515625" style="1" customWidth="1"/>
    <col min="5" max="16384" width="16.421875" style="1" customWidth="1"/>
  </cols>
  <sheetData>
    <row r="1" spans="1:3" ht="16.5" customHeight="1">
      <c r="A1" s="2" t="s">
        <v>0</v>
      </c>
      <c r="B1" s="2"/>
      <c r="C1" s="2"/>
    </row>
    <row r="2" spans="1:3" ht="12.75">
      <c r="A2" s="3"/>
      <c r="B2" s="4"/>
      <c r="C2"/>
    </row>
    <row r="3" spans="1:3" ht="45.75" customHeight="1">
      <c r="A3" s="5" t="s">
        <v>1</v>
      </c>
      <c r="B3" s="5"/>
      <c r="C3" s="5"/>
    </row>
    <row r="4" spans="2:3" ht="12.75">
      <c r="B4" s="4"/>
      <c r="C4"/>
    </row>
    <row r="5" spans="2:3" ht="12.75">
      <c r="B5" s="4" t="s">
        <v>2</v>
      </c>
      <c r="C5" s="6" t="s">
        <v>3</v>
      </c>
    </row>
    <row r="6" spans="2:3" ht="12.75">
      <c r="B6" s="4" t="s">
        <v>4</v>
      </c>
      <c r="C6" s="7"/>
    </row>
    <row r="7" ht="12.75">
      <c r="A7" s="8" t="s">
        <v>5</v>
      </c>
    </row>
    <row r="8" spans="1:3" ht="12.75">
      <c r="A8" s="9" t="s">
        <v>6</v>
      </c>
      <c r="B8" s="9"/>
      <c r="C8" s="9"/>
    </row>
    <row r="9" spans="1:3" ht="12.75">
      <c r="A9" s="10">
        <v>0.003</v>
      </c>
      <c r="B9" s="11" t="s">
        <v>7</v>
      </c>
      <c r="C9" s="12">
        <f>IF(C5="Non",5.6,IF(C6="","",IF(C6&lt;317,0.95,IF(C6&gt;1866,5.6,C6*A9))))</f>
        <v>5.6</v>
      </c>
    </row>
    <row r="10" spans="1:3" ht="12.75">
      <c r="A10" s="10"/>
      <c r="B10" s="11" t="s">
        <v>8</v>
      </c>
      <c r="C10" s="12">
        <f>IF(C5="Non",0.95,IF(C6="","",0.95))</f>
        <v>0.9500000000000001</v>
      </c>
    </row>
    <row r="11" spans="1:3" ht="12.75">
      <c r="A11" s="9" t="s">
        <v>9</v>
      </c>
      <c r="B11" s="9"/>
      <c r="C11" s="9"/>
    </row>
    <row r="12" spans="1:3" ht="12.75">
      <c r="A12" s="10">
        <v>0.0009500000000000001</v>
      </c>
      <c r="B12" s="11" t="s">
        <v>10</v>
      </c>
      <c r="C12" s="12">
        <f>IF(C5="Non",1.52,IF(C6="","",IF(C6&lt;316,0.3,IF(C6&gt;1599,1.52,C6*A12))))</f>
        <v>1.52</v>
      </c>
    </row>
    <row r="13" spans="1:5" ht="12.75">
      <c r="A13" s="13" t="s">
        <v>11</v>
      </c>
      <c r="B13" s="13"/>
      <c r="C13" s="13"/>
      <c r="D13" s="14"/>
      <c r="E13" s="15"/>
    </row>
    <row r="14" spans="1:4" ht="65.25" customHeight="1">
      <c r="A14" s="16" t="s">
        <v>12</v>
      </c>
      <c r="B14" s="16"/>
      <c r="C14" s="16"/>
      <c r="D14" s="14"/>
    </row>
    <row r="15" spans="1:4" ht="12.75">
      <c r="A15" s="10">
        <v>0.011</v>
      </c>
      <c r="B15" s="11" t="s">
        <v>13</v>
      </c>
      <c r="C15" s="17">
        <f>IF(C5="Non",22.4,IF(C6="","",IF(C6&gt;2036,22.4,IF(C6&lt;305,3.5*0.3,IF(C6&lt;320,3.5*0.5,IF(C6&lt;420,C6*0.011*0.5,IF(C6&lt;524,C6*0.011*0.7,C6*A15)))))))</f>
        <v>22.4</v>
      </c>
      <c r="D15"/>
    </row>
    <row r="16" spans="1:4" ht="12.75">
      <c r="A16" s="9" t="s">
        <v>14</v>
      </c>
      <c r="B16" s="9"/>
      <c r="C16" s="9"/>
      <c r="D16"/>
    </row>
    <row r="17" spans="1:3" ht="12.75">
      <c r="A17" s="10">
        <v>0.0055000000000000005</v>
      </c>
      <c r="B17" s="11" t="s">
        <v>15</v>
      </c>
      <c r="C17" s="12">
        <f>IF(C5="Non",11.2,IF(C6="","",IF(C6&lt;319,1.75,IF(C6&gt;2036,11.2,C6*A17))))</f>
        <v>11.2</v>
      </c>
    </row>
    <row r="18" spans="1:3" ht="12.75">
      <c r="A18" s="10">
        <v>0.011</v>
      </c>
      <c r="B18" s="11" t="s">
        <v>13</v>
      </c>
      <c r="C18" s="12">
        <f>IF(C5="Non",22.4,IF(C6="","",IF(C6&lt;319,3.5,IF(C6&gt;2036,22.4,C6*A18))))</f>
        <v>22.4</v>
      </c>
    </row>
    <row r="19" spans="1:3" ht="12.75">
      <c r="A19" s="9" t="s">
        <v>16</v>
      </c>
      <c r="B19" s="9"/>
      <c r="C19" s="9"/>
    </row>
    <row r="20" spans="1:3" ht="12.75">
      <c r="A20" s="10">
        <v>0.0035</v>
      </c>
      <c r="B20" s="11" t="s">
        <v>17</v>
      </c>
      <c r="C20" s="12">
        <f>IF(C5="Non",7.13,IF(C6="","",IF(C6&lt;343,1.2,IF(C6&gt;2037,7.13,C6*A20))))</f>
        <v>7.13</v>
      </c>
    </row>
    <row r="21" spans="1:3" ht="12.75">
      <c r="A21" s="10">
        <v>0.007</v>
      </c>
      <c r="B21" s="11" t="s">
        <v>18</v>
      </c>
      <c r="C21" s="12">
        <f>IF(C5="Non",14.26,IF(C6="","",IF(C6&lt;343,2.4,IF(C6&gt;2037,14.26,C6*A21))))</f>
        <v>14.26</v>
      </c>
    </row>
    <row r="22" spans="1:3" ht="12.75">
      <c r="A22" s="9" t="s">
        <v>19</v>
      </c>
      <c r="B22" s="9"/>
      <c r="C22" s="9"/>
    </row>
    <row r="23" spans="1:3" ht="12.75">
      <c r="A23" s="10">
        <v>0.025</v>
      </c>
      <c r="B23" s="11" t="s">
        <v>20</v>
      </c>
      <c r="C23" s="12">
        <f>IF(C5="Non",45.85,IF(C6="","",IF(C6&lt;300,7.5,IF(C6&gt;1833,45.85,C6*A23))))</f>
        <v>45.85</v>
      </c>
    </row>
    <row r="24" spans="1:3" ht="12.75">
      <c r="A24" s="10">
        <v>0.023</v>
      </c>
      <c r="B24" s="11" t="s">
        <v>21</v>
      </c>
      <c r="C24" s="12">
        <f>IF(C5="Non",61.14,IF(C6="","",IF(C6&lt;305,7,IF(C6&gt;2658,61.14,C6*A24))))</f>
        <v>61.14</v>
      </c>
    </row>
    <row r="25" spans="1:3" ht="12.75">
      <c r="A25" s="9" t="s">
        <v>22</v>
      </c>
      <c r="B25" s="9"/>
      <c r="C25" s="9"/>
    </row>
    <row r="26" spans="1:3" ht="12.75">
      <c r="A26" s="18">
        <v>0.06</v>
      </c>
      <c r="B26" s="11" t="s">
        <v>23</v>
      </c>
      <c r="C26" s="12">
        <f>IF(C5="Non",132.47,IF(C6="","",IF(C6&lt;334,20,IF(C6&gt;2207,132.47,C6*A26))))</f>
        <v>132.47</v>
      </c>
    </row>
    <row r="27" spans="1:3" ht="12.75">
      <c r="A27" s="9" t="s">
        <v>24</v>
      </c>
      <c r="B27" s="9"/>
      <c r="C27" s="9"/>
    </row>
    <row r="28" spans="1:3" ht="12.75">
      <c r="A28" s="10">
        <v>0.055</v>
      </c>
      <c r="B28" s="11" t="s">
        <v>25</v>
      </c>
      <c r="C28" s="12">
        <f>IF(C5="Non",120.28,IF(C6="","",IF(C6&lt;364,20,IF(C6&gt;2186,120.28,C6*A28))))</f>
        <v>120.28</v>
      </c>
    </row>
  </sheetData>
  <sheetProtection sheet="1"/>
  <mergeCells count="11">
    <mergeCell ref="A1:C1"/>
    <mergeCell ref="A3:C3"/>
    <mergeCell ref="A8:C8"/>
    <mergeCell ref="A11:C11"/>
    <mergeCell ref="A13:C13"/>
    <mergeCell ref="A14:C14"/>
    <mergeCell ref="A16:C16"/>
    <mergeCell ref="A19:C19"/>
    <mergeCell ref="A22:C22"/>
    <mergeCell ref="A25:C25"/>
    <mergeCell ref="A27:C27"/>
  </mergeCells>
  <dataValidations count="1">
    <dataValidation type="list" operator="equal" sqref="C5">
      <formula1>"Oui,Non"</formula1>
    </dataValidation>
  </dataValidations>
  <printOptions/>
  <pageMargins left="0.7875" right="0.7875" top="0.7875" bottom="0.7875" header="0.5118055555555555" footer="0.5118055555555555"/>
  <pageSetup firstPageNumber="1" useFirstPageNumber="1"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2009-12-18T09:20:31Z</cp:lastPrinted>
  <dcterms:created xsi:type="dcterms:W3CDTF">2009-11-24T07:39:04Z</dcterms:created>
  <dcterms:modified xsi:type="dcterms:W3CDTF">2012-12-10T14:27:30Z</dcterms:modified>
  <cp:category/>
  <cp:version/>
  <cp:contentType/>
  <cp:contentStatus/>
  <cp:revision>16</cp:revision>
</cp:coreProperties>
</file>